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0. ITQ_7월_정기\08. 채점기준\107_채점 최종 파일(문제지,모범답안)\107_엑셀\"/>
    </mc:Choice>
  </mc:AlternateContent>
  <bookViews>
    <workbookView xWindow="-45" yWindow="30" windowWidth="11280" windowHeight="12090"/>
  </bookViews>
  <sheets>
    <sheet name="제1작업" sheetId="1" r:id="rId1"/>
    <sheet name="제2작업" sheetId="2" r:id="rId2"/>
    <sheet name="제3작업" sheetId="3" r:id="rId3"/>
    <sheet name="제4작업" sheetId="8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제2작업!$B$18:$E$18</definedName>
    <definedName name="제품가격">제1작업!$F$5:$F$12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G13" i="3" l="1"/>
  <c r="G5" i="3"/>
  <c r="G15" i="3" s="1"/>
  <c r="C14" i="3"/>
  <c r="C6" i="3"/>
  <c r="C16" i="3" s="1"/>
  <c r="H11" i="2"/>
  <c r="E14" i="1"/>
  <c r="J14" i="1"/>
  <c r="J5" i="1"/>
  <c r="J6" i="1"/>
  <c r="J7" i="1"/>
  <c r="J8" i="1"/>
  <c r="J9" i="1"/>
  <c r="J10" i="1"/>
  <c r="J11" i="1"/>
  <c r="J12" i="1"/>
  <c r="J13" i="1"/>
  <c r="I5" i="1"/>
  <c r="I6" i="1"/>
  <c r="I7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<sst xmlns="http://schemas.openxmlformats.org/spreadsheetml/2006/main" count="120" uniqueCount="40">
  <si>
    <t>전체 개수</t>
  </si>
  <si>
    <t>전체 평균</t>
  </si>
  <si>
    <t>품목코드</t>
  </si>
  <si>
    <t>구분</t>
  </si>
  <si>
    <t>제품명</t>
  </si>
  <si>
    <t>계약일</t>
  </si>
  <si>
    <t>제품가격
(단위:원)</t>
  </si>
  <si>
    <t>판매수량</t>
  </si>
  <si>
    <t>적립금
(단위:원)</t>
  </si>
  <si>
    <t>판매금액(원)</t>
  </si>
  <si>
    <t>재질</t>
  </si>
  <si>
    <t>접시류</t>
  </si>
  <si>
    <t>냄비류</t>
  </si>
  <si>
    <t>통3중찜솥</t>
  </si>
  <si>
    <t>미니양수</t>
  </si>
  <si>
    <t>전골냄비</t>
  </si>
  <si>
    <t>클래식냄비</t>
  </si>
  <si>
    <t>편수냄비</t>
  </si>
  <si>
    <t>냄비류 제품가격(단위:원)의 평균</t>
  </si>
  <si>
    <t>접시류 판매수량의 합계</t>
  </si>
  <si>
    <t>SP-001</t>
    <phoneticPr fontId="2" type="noConversion"/>
  </si>
  <si>
    <t>SE-002</t>
    <phoneticPr fontId="2" type="noConversion"/>
  </si>
  <si>
    <t>PS-001</t>
    <phoneticPr fontId="2" type="noConversion"/>
  </si>
  <si>
    <t>PA-002</t>
    <phoneticPr fontId="2" type="noConversion"/>
  </si>
  <si>
    <t>DC-001</t>
    <phoneticPr fontId="2" type="noConversion"/>
  </si>
  <si>
    <t>D1-001</t>
    <phoneticPr fontId="2" type="noConversion"/>
  </si>
  <si>
    <t>PE-001</t>
    <phoneticPr fontId="2" type="noConversion"/>
  </si>
  <si>
    <t>DV-003</t>
    <phoneticPr fontId="2" type="noConversion"/>
  </si>
  <si>
    <t>매화꽃접시</t>
    <phoneticPr fontId="2" type="noConversion"/>
  </si>
  <si>
    <t>블링앞접시</t>
  </si>
  <si>
    <t>블링앞접시</t>
    <phoneticPr fontId="2" type="noConversion"/>
  </si>
  <si>
    <t>찜냄비</t>
    <phoneticPr fontId="2" type="noConversion"/>
  </si>
  <si>
    <t>최저 판매수량</t>
    <phoneticPr fontId="2" type="noConversion"/>
  </si>
  <si>
    <t>냄비류</t>
    <phoneticPr fontId="2" type="noConversion"/>
  </si>
  <si>
    <t>&lt;=50000</t>
    <phoneticPr fontId="2" type="noConversion"/>
  </si>
  <si>
    <t>접시류 개수</t>
  </si>
  <si>
    <t>냄비류 개수</t>
  </si>
  <si>
    <t>접시류 평균</t>
  </si>
  <si>
    <t>냄비류 평균</t>
  </si>
  <si>
    <t>접시류 판매수량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</si>
</sst>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7" formatCode="#,##0&quot;개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3" fillId="0" borderId="6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7" xfId="1" applyFont="1" applyBorder="1" applyAlignment="1">
      <alignment horizontal="right" vertical="center"/>
    </xf>
    <xf numFmtId="41" fontId="3" fillId="0" borderId="12" xfId="1" applyFont="1" applyBorder="1" applyAlignment="1">
      <alignment horizontal="right" vertical="center"/>
    </xf>
    <xf numFmtId="41" fontId="3" fillId="0" borderId="6" xfId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41" fontId="3" fillId="0" borderId="11" xfId="1" applyFont="1" applyBorder="1" applyAlignment="1">
      <alignment vertical="center"/>
    </xf>
    <xf numFmtId="177" fontId="3" fillId="0" borderId="6" xfId="1" applyNumberFormat="1" applyFont="1" applyBorder="1" applyAlignment="1">
      <alignment vertical="center"/>
    </xf>
    <xf numFmtId="177" fontId="3" fillId="0" borderId="1" xfId="1" applyNumberFormat="1" applyFont="1" applyBorder="1" applyAlignment="1">
      <alignment vertical="center"/>
    </xf>
    <xf numFmtId="177" fontId="3" fillId="0" borderId="11" xfId="1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3" fillId="0" borderId="23" xfId="0" applyNumberFormat="1" applyFont="1" applyBorder="1" applyAlignment="1">
      <alignment horizontal="center" vertical="center"/>
    </xf>
    <xf numFmtId="41" fontId="3" fillId="0" borderId="23" xfId="1" applyFont="1" applyBorder="1" applyAlignment="1">
      <alignment vertical="center"/>
    </xf>
    <xf numFmtId="177" fontId="3" fillId="0" borderId="23" xfId="1" applyNumberFormat="1" applyFont="1" applyBorder="1" applyAlignment="1">
      <alignment vertical="center"/>
    </xf>
    <xf numFmtId="1" fontId="3" fillId="0" borderId="1" xfId="0" applyNumberFormat="1" applyFont="1" applyBorder="1">
      <alignment vertical="center"/>
    </xf>
    <xf numFmtId="41" fontId="3" fillId="0" borderId="0" xfId="1" applyFont="1" applyBorder="1" applyAlignment="1">
      <alignment vertical="center"/>
    </xf>
    <xf numFmtId="177" fontId="3" fillId="0" borderId="0" xfId="1" applyNumberFormat="1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냄비류 제품 판매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제품가격(단위:원)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(제1작업!$C$6:$C$7,제1작업!$C$9:$C$12)</c:f>
              <c:strCache>
                <c:ptCount val="6"/>
                <c:pt idx="0">
                  <c:v>찜냄비</c:v>
                </c:pt>
                <c:pt idx="1">
                  <c:v>통3중찜솥</c:v>
                </c:pt>
                <c:pt idx="2">
                  <c:v>미니양수</c:v>
                </c:pt>
                <c:pt idx="3">
                  <c:v>전골냄비</c:v>
                </c:pt>
                <c:pt idx="4">
                  <c:v>클래식냄비</c:v>
                </c:pt>
                <c:pt idx="5">
                  <c:v>편수냄비</c:v>
                </c:pt>
              </c:strCache>
            </c:strRef>
          </c:cat>
          <c:val>
            <c:numRef>
              <c:f>(제1작업!$F$6:$F$7,제1작업!$F$9:$F$12)</c:f>
              <c:numCache>
                <c:formatCode>_(* #,##0_);_(* \(#,##0\);_(* "-"_);_(@_)</c:formatCode>
                <c:ptCount val="6"/>
                <c:pt idx="0">
                  <c:v>40300</c:v>
                </c:pt>
                <c:pt idx="1">
                  <c:v>59200</c:v>
                </c:pt>
                <c:pt idx="2">
                  <c:v>21570</c:v>
                </c:pt>
                <c:pt idx="3">
                  <c:v>51400</c:v>
                </c:pt>
                <c:pt idx="4">
                  <c:v>11220</c:v>
                </c:pt>
                <c:pt idx="5">
                  <c:v>37500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B3-4913-B082-3DAA8BCA4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7366320"/>
        <c:axId val="57368400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판매수량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5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3B3-4913-B082-3DAA8BCA41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(제1작업!$C$6:$C$7,제1작업!$C$9:$C$12)</c:f>
              <c:strCache>
                <c:ptCount val="6"/>
                <c:pt idx="0">
                  <c:v>찜냄비</c:v>
                </c:pt>
                <c:pt idx="1">
                  <c:v>통3중찜솥</c:v>
                </c:pt>
                <c:pt idx="2">
                  <c:v>미니양수</c:v>
                </c:pt>
                <c:pt idx="3">
                  <c:v>전골냄비</c:v>
                </c:pt>
                <c:pt idx="4">
                  <c:v>클래식냄비</c:v>
                </c:pt>
                <c:pt idx="5">
                  <c:v>편수냄비</c:v>
                </c:pt>
              </c:strCache>
            </c:strRef>
          </c:cat>
          <c:val>
            <c:numRef>
              <c:f>(제1작업!$G$6:$G$7,제1작업!$G$9:$G$12)</c:f>
              <c:numCache>
                <c:formatCode>#,##0"개"</c:formatCode>
                <c:ptCount val="6"/>
                <c:pt idx="0">
                  <c:v>27</c:v>
                </c:pt>
                <c:pt idx="1">
                  <c:v>31</c:v>
                </c:pt>
                <c:pt idx="2">
                  <c:v>18</c:v>
                </c:pt>
                <c:pt idx="3">
                  <c:v>19</c:v>
                </c:pt>
                <c:pt idx="4">
                  <c:v>27</c:v>
                </c:pt>
                <c:pt idx="5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B3-4913-B082-3DAA8BCA4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72016"/>
        <c:axId val="47662448"/>
      </c:lineChart>
      <c:catAx>
        <c:axId val="57366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368400"/>
        <c:crosses val="autoZero"/>
        <c:auto val="1"/>
        <c:lblAlgn val="ctr"/>
        <c:lblOffset val="100"/>
        <c:noMultiLvlLbl val="0"/>
      </c:catAx>
      <c:valAx>
        <c:axId val="5736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366320"/>
        <c:crosses val="autoZero"/>
        <c:crossBetween val="between"/>
      </c:valAx>
      <c:valAx>
        <c:axId val="47662448"/>
        <c:scaling>
          <c:orientation val="minMax"/>
        </c:scaling>
        <c:delete val="0"/>
        <c:axPos val="r"/>
        <c:numFmt formatCode="#,##0&quot;개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47672016"/>
        <c:crosses val="max"/>
        <c:crossBetween val="between"/>
        <c:majorUnit val="20"/>
      </c:valAx>
      <c:catAx>
        <c:axId val="47672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66244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800099</xdr:colOff>
      <xdr:row>0</xdr:row>
      <xdr:rowOff>106017</xdr:rowOff>
    </xdr:from>
    <xdr:to>
      <xdr:col>10</xdr:col>
      <xdr:colOff>8281</xdr:colOff>
      <xdr:row>2</xdr:row>
      <xdr:rowOff>198783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AA94D724-6118-4917-9275-2AD9102DD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9577" y="106017"/>
          <a:ext cx="2753139" cy="705679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1</xdr:col>
      <xdr:colOff>8282</xdr:colOff>
      <xdr:row>0</xdr:row>
      <xdr:rowOff>102870</xdr:rowOff>
    </xdr:from>
    <xdr:to>
      <xdr:col>6</xdr:col>
      <xdr:colOff>670560</xdr:colOff>
      <xdr:row>2</xdr:row>
      <xdr:rowOff>201930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40804" y="102870"/>
          <a:ext cx="4969234" cy="711973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삼기 주방기기 판매 현황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9A83F481-803E-4AFB-A4AC-EEED4185E5C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0.67936</cdr:x>
      <cdr:y>0.13968</cdr:y>
    </cdr:from>
    <cdr:to>
      <cdr:x>0.80089</cdr:x>
      <cdr:y>0.25072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F2297076-B31A-4C64-AD79-7167172A132C}"/>
            </a:ext>
          </a:extLst>
        </cdr:cNvPr>
        <cdr:cNvSpPr/>
      </cdr:nvSpPr>
      <cdr:spPr>
        <a:xfrm xmlns:a="http://schemas.openxmlformats.org/drawingml/2006/main">
          <a:off x="6313214" y="847834"/>
          <a:ext cx="1129330" cy="673940"/>
        </a:xfrm>
        <a:prstGeom xmlns:a="http://schemas.openxmlformats.org/drawingml/2006/main" prst="wedgeRoundRectCallout">
          <a:avLst>
            <a:gd name="adj1" fmla="val 90874"/>
            <a:gd name="adj2" fmla="val -6994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1"/>
  <sheetViews>
    <sheetView tabSelected="1" zoomScaleNormal="100" workbookViewId="0">
      <selection activeCell="J14" sqref="J14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75" style="1" customWidth="1"/>
    <col min="9" max="10" width="11.5" style="1" customWidth="1"/>
    <col min="11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11" t="s">
        <v>2</v>
      </c>
      <c r="C4" s="12" t="s">
        <v>4</v>
      </c>
      <c r="D4" s="12" t="s">
        <v>3</v>
      </c>
      <c r="E4" s="13" t="s">
        <v>5</v>
      </c>
      <c r="F4" s="13" t="s">
        <v>6</v>
      </c>
      <c r="G4" s="13" t="s">
        <v>7</v>
      </c>
      <c r="H4" s="13" t="s">
        <v>8</v>
      </c>
      <c r="I4" s="12" t="s">
        <v>9</v>
      </c>
      <c r="J4" s="14" t="s">
        <v>10</v>
      </c>
    </row>
    <row r="5" spans="2:10" ht="18" customHeight="1" x14ac:dyDescent="0.3">
      <c r="B5" s="3" t="s">
        <v>27</v>
      </c>
      <c r="C5" s="4" t="s">
        <v>30</v>
      </c>
      <c r="D5" s="4" t="s">
        <v>11</v>
      </c>
      <c r="E5" s="20">
        <v>45453</v>
      </c>
      <c r="F5" s="28">
        <v>29400</v>
      </c>
      <c r="G5" s="31">
        <v>53</v>
      </c>
      <c r="H5" s="28">
        <v>573</v>
      </c>
      <c r="I5" s="28">
        <f t="shared" ref="I5:I12" si="0">ROUND(F5*G5,-3)</f>
        <v>1558000</v>
      </c>
      <c r="J5" s="5" t="str">
        <f t="shared" ref="J5:J12" si="1">CHOOSE(RIGHT(B5,1),"스테인리스","양은","멜라민")</f>
        <v>멜라민</v>
      </c>
    </row>
    <row r="6" spans="2:10" ht="18" customHeight="1" x14ac:dyDescent="0.3">
      <c r="B6" s="6" t="s">
        <v>26</v>
      </c>
      <c r="C6" s="2" t="s">
        <v>31</v>
      </c>
      <c r="D6" s="2" t="s">
        <v>12</v>
      </c>
      <c r="E6" s="21">
        <v>45422</v>
      </c>
      <c r="F6" s="29">
        <v>40300</v>
      </c>
      <c r="G6" s="32">
        <v>27</v>
      </c>
      <c r="H6" s="29">
        <v>770</v>
      </c>
      <c r="I6" s="29">
        <f t="shared" si="0"/>
        <v>1088000</v>
      </c>
      <c r="J6" s="7" t="str">
        <f t="shared" si="1"/>
        <v>스테인리스</v>
      </c>
    </row>
    <row r="7" spans="2:10" ht="18" customHeight="1" x14ac:dyDescent="0.3">
      <c r="B7" s="6" t="s">
        <v>25</v>
      </c>
      <c r="C7" s="2" t="s">
        <v>13</v>
      </c>
      <c r="D7" s="2" t="s">
        <v>12</v>
      </c>
      <c r="E7" s="21">
        <v>45463</v>
      </c>
      <c r="F7" s="29">
        <v>59200</v>
      </c>
      <c r="G7" s="32">
        <v>31</v>
      </c>
      <c r="H7" s="29">
        <v>252</v>
      </c>
      <c r="I7" s="29">
        <f t="shared" si="0"/>
        <v>1835000</v>
      </c>
      <c r="J7" s="7" t="str">
        <f t="shared" si="1"/>
        <v>스테인리스</v>
      </c>
    </row>
    <row r="8" spans="2:10" ht="18" customHeight="1" x14ac:dyDescent="0.3">
      <c r="B8" s="6" t="s">
        <v>24</v>
      </c>
      <c r="C8" s="2" t="s">
        <v>28</v>
      </c>
      <c r="D8" s="2" t="s">
        <v>11</v>
      </c>
      <c r="E8" s="21">
        <v>45444</v>
      </c>
      <c r="F8" s="29">
        <v>17500</v>
      </c>
      <c r="G8" s="32">
        <v>27</v>
      </c>
      <c r="H8" s="29">
        <v>282</v>
      </c>
      <c r="I8" s="29">
        <f t="shared" si="0"/>
        <v>473000</v>
      </c>
      <c r="J8" s="7" t="str">
        <f t="shared" si="1"/>
        <v>스테인리스</v>
      </c>
    </row>
    <row r="9" spans="2:10" ht="18" customHeight="1" x14ac:dyDescent="0.3">
      <c r="B9" s="6" t="s">
        <v>23</v>
      </c>
      <c r="C9" s="2" t="s">
        <v>14</v>
      </c>
      <c r="D9" s="2" t="s">
        <v>12</v>
      </c>
      <c r="E9" s="21">
        <v>44063</v>
      </c>
      <c r="F9" s="29">
        <v>21570</v>
      </c>
      <c r="G9" s="32">
        <v>18</v>
      </c>
      <c r="H9" s="29">
        <v>380</v>
      </c>
      <c r="I9" s="29">
        <f t="shared" si="0"/>
        <v>388000</v>
      </c>
      <c r="J9" s="7" t="str">
        <f t="shared" si="1"/>
        <v>양은</v>
      </c>
    </row>
    <row r="10" spans="2:10" ht="18" customHeight="1" x14ac:dyDescent="0.3">
      <c r="B10" s="6" t="s">
        <v>22</v>
      </c>
      <c r="C10" s="2" t="s">
        <v>15</v>
      </c>
      <c r="D10" s="2" t="s">
        <v>12</v>
      </c>
      <c r="E10" s="21">
        <v>45432</v>
      </c>
      <c r="F10" s="29">
        <v>51400</v>
      </c>
      <c r="G10" s="32">
        <v>19</v>
      </c>
      <c r="H10" s="29">
        <v>1010</v>
      </c>
      <c r="I10" s="29">
        <f t="shared" si="0"/>
        <v>977000</v>
      </c>
      <c r="J10" s="7" t="str">
        <f t="shared" si="1"/>
        <v>스테인리스</v>
      </c>
    </row>
    <row r="11" spans="2:10" ht="18" customHeight="1" x14ac:dyDescent="0.3">
      <c r="B11" s="6" t="s">
        <v>21</v>
      </c>
      <c r="C11" s="2" t="s">
        <v>16</v>
      </c>
      <c r="D11" s="2" t="s">
        <v>12</v>
      </c>
      <c r="E11" s="21">
        <v>45383</v>
      </c>
      <c r="F11" s="29">
        <v>11220</v>
      </c>
      <c r="G11" s="32">
        <v>27</v>
      </c>
      <c r="H11" s="29">
        <v>150</v>
      </c>
      <c r="I11" s="29">
        <f t="shared" si="0"/>
        <v>303000</v>
      </c>
      <c r="J11" s="7" t="str">
        <f t="shared" si="1"/>
        <v>양은</v>
      </c>
    </row>
    <row r="12" spans="2:10" ht="18" customHeight="1" thickBot="1" x14ac:dyDescent="0.35">
      <c r="B12" s="8" t="s">
        <v>20</v>
      </c>
      <c r="C12" s="9" t="s">
        <v>17</v>
      </c>
      <c r="D12" s="9" t="s">
        <v>12</v>
      </c>
      <c r="E12" s="22">
        <v>45392</v>
      </c>
      <c r="F12" s="30">
        <v>37500</v>
      </c>
      <c r="G12" s="33">
        <v>53</v>
      </c>
      <c r="H12" s="30">
        <v>330</v>
      </c>
      <c r="I12" s="30">
        <f t="shared" si="0"/>
        <v>1988000</v>
      </c>
      <c r="J12" s="10" t="str">
        <f t="shared" si="1"/>
        <v>스테인리스</v>
      </c>
    </row>
    <row r="13" spans="2:10" ht="18" customHeight="1" x14ac:dyDescent="0.3">
      <c r="B13" s="42" t="s">
        <v>18</v>
      </c>
      <c r="C13" s="43"/>
      <c r="D13" s="44"/>
      <c r="E13" s="24">
        <f>SUMIF(D5:D12,"냄비류",제품가격)/COUNTIF(D5:D12,"냄비류")</f>
        <v>36865</v>
      </c>
      <c r="F13" s="45"/>
      <c r="G13" s="47" t="s">
        <v>19</v>
      </c>
      <c r="H13" s="43"/>
      <c r="I13" s="44"/>
      <c r="J13" s="26">
        <f>DSUM(B4:H12,6,D4:D5)</f>
        <v>80</v>
      </c>
    </row>
    <row r="14" spans="2:10" ht="18" customHeight="1" thickBot="1" x14ac:dyDescent="0.35">
      <c r="B14" s="48" t="s">
        <v>32</v>
      </c>
      <c r="C14" s="49"/>
      <c r="D14" s="50"/>
      <c r="E14" s="25" t="str">
        <f>MIN(G5:G12)&amp;"개"</f>
        <v>18개</v>
      </c>
      <c r="F14" s="46"/>
      <c r="G14" s="15" t="s">
        <v>4</v>
      </c>
      <c r="H14" s="9" t="s">
        <v>29</v>
      </c>
      <c r="I14" s="16" t="s">
        <v>7</v>
      </c>
      <c r="J14" s="27">
        <f>VLOOKUP(H14,C5:H12,5,FALSE)</f>
        <v>53</v>
      </c>
    </row>
    <row r="21" ht="26.4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$G5&lt;=20</formula>
    </cfRule>
  </conditionalFormatting>
  <dataValidations disablePrompts="1"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J20" sqref="J20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1" style="1" customWidth="1"/>
    <col min="5" max="5" width="13" style="1" customWidth="1"/>
    <col min="6" max="7" width="10.75" style="1" customWidth="1"/>
    <col min="8" max="8" width="12.2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1" t="s">
        <v>2</v>
      </c>
      <c r="C2" s="12" t="s">
        <v>4</v>
      </c>
      <c r="D2" s="12" t="s">
        <v>3</v>
      </c>
      <c r="E2" s="13" t="s">
        <v>5</v>
      </c>
      <c r="F2" s="13" t="s">
        <v>6</v>
      </c>
      <c r="G2" s="13" t="s">
        <v>7</v>
      </c>
      <c r="H2" s="13" t="s">
        <v>8</v>
      </c>
    </row>
    <row r="3" spans="2:8" x14ac:dyDescent="0.3">
      <c r="B3" s="3" t="s">
        <v>27</v>
      </c>
      <c r="C3" s="4" t="s">
        <v>30</v>
      </c>
      <c r="D3" s="4" t="s">
        <v>11</v>
      </c>
      <c r="E3" s="20">
        <v>45453</v>
      </c>
      <c r="F3" s="28">
        <v>29400</v>
      </c>
      <c r="G3" s="31">
        <v>57</v>
      </c>
      <c r="H3" s="28">
        <v>573</v>
      </c>
    </row>
    <row r="4" spans="2:8" x14ac:dyDescent="0.3">
      <c r="B4" s="6" t="s">
        <v>26</v>
      </c>
      <c r="C4" s="2" t="s">
        <v>31</v>
      </c>
      <c r="D4" s="2" t="s">
        <v>12</v>
      </c>
      <c r="E4" s="21">
        <v>45422</v>
      </c>
      <c r="F4" s="29">
        <v>40300</v>
      </c>
      <c r="G4" s="32">
        <v>27</v>
      </c>
      <c r="H4" s="29">
        <v>770</v>
      </c>
    </row>
    <row r="5" spans="2:8" x14ac:dyDescent="0.3">
      <c r="B5" s="6" t="s">
        <v>25</v>
      </c>
      <c r="C5" s="2" t="s">
        <v>13</v>
      </c>
      <c r="D5" s="2" t="s">
        <v>12</v>
      </c>
      <c r="E5" s="21">
        <v>45463</v>
      </c>
      <c r="F5" s="29">
        <v>59200</v>
      </c>
      <c r="G5" s="32">
        <v>31</v>
      </c>
      <c r="H5" s="29">
        <v>252</v>
      </c>
    </row>
    <row r="6" spans="2:8" x14ac:dyDescent="0.3">
      <c r="B6" s="6" t="s">
        <v>24</v>
      </c>
      <c r="C6" s="2" t="s">
        <v>28</v>
      </c>
      <c r="D6" s="2" t="s">
        <v>11</v>
      </c>
      <c r="E6" s="21">
        <v>45444</v>
      </c>
      <c r="F6" s="29">
        <v>17500</v>
      </c>
      <c r="G6" s="32">
        <v>27</v>
      </c>
      <c r="H6" s="29">
        <v>282</v>
      </c>
    </row>
    <row r="7" spans="2:8" x14ac:dyDescent="0.3">
      <c r="B7" s="6" t="s">
        <v>23</v>
      </c>
      <c r="C7" s="2" t="s">
        <v>14</v>
      </c>
      <c r="D7" s="2" t="s">
        <v>12</v>
      </c>
      <c r="E7" s="21">
        <v>44063</v>
      </c>
      <c r="F7" s="29">
        <v>21570</v>
      </c>
      <c r="G7" s="32">
        <v>18</v>
      </c>
      <c r="H7" s="29">
        <v>380</v>
      </c>
    </row>
    <row r="8" spans="2:8" x14ac:dyDescent="0.3">
      <c r="B8" s="6" t="s">
        <v>22</v>
      </c>
      <c r="C8" s="2" t="s">
        <v>15</v>
      </c>
      <c r="D8" s="2" t="s">
        <v>12</v>
      </c>
      <c r="E8" s="21">
        <v>45432</v>
      </c>
      <c r="F8" s="29">
        <v>51400</v>
      </c>
      <c r="G8" s="32">
        <v>19</v>
      </c>
      <c r="H8" s="29">
        <v>1010</v>
      </c>
    </row>
    <row r="9" spans="2:8" x14ac:dyDescent="0.3">
      <c r="B9" s="6" t="s">
        <v>21</v>
      </c>
      <c r="C9" s="2" t="s">
        <v>16</v>
      </c>
      <c r="D9" s="2" t="s">
        <v>12</v>
      </c>
      <c r="E9" s="21">
        <v>45383</v>
      </c>
      <c r="F9" s="29">
        <v>11220</v>
      </c>
      <c r="G9" s="32">
        <v>27</v>
      </c>
      <c r="H9" s="29">
        <v>150</v>
      </c>
    </row>
    <row r="10" spans="2:8" x14ac:dyDescent="0.3">
      <c r="B10" s="34" t="s">
        <v>20</v>
      </c>
      <c r="C10" s="35" t="s">
        <v>17</v>
      </c>
      <c r="D10" s="35" t="s">
        <v>12</v>
      </c>
      <c r="E10" s="36">
        <v>45392</v>
      </c>
      <c r="F10" s="37">
        <v>37500</v>
      </c>
      <c r="G10" s="38">
        <v>53</v>
      </c>
      <c r="H10" s="37">
        <v>330</v>
      </c>
    </row>
    <row r="11" spans="2:8" x14ac:dyDescent="0.3">
      <c r="B11" s="51" t="s">
        <v>39</v>
      </c>
      <c r="C11" s="51"/>
      <c r="D11" s="51"/>
      <c r="E11" s="51"/>
      <c r="F11" s="51"/>
      <c r="G11" s="51"/>
      <c r="H11" s="39">
        <f>DAVERAGE(B2:H10,6,D2:D3)</f>
        <v>42</v>
      </c>
    </row>
    <row r="13" spans="2:8" ht="14.25" thickBot="1" x14ac:dyDescent="0.35"/>
    <row r="14" spans="2:8" ht="27.75" thickBot="1" x14ac:dyDescent="0.35">
      <c r="B14" s="12" t="s">
        <v>3</v>
      </c>
      <c r="C14" s="13" t="s">
        <v>6</v>
      </c>
    </row>
    <row r="15" spans="2:8" x14ac:dyDescent="0.3">
      <c r="B15" s="1" t="s">
        <v>33</v>
      </c>
      <c r="C15" s="1" t="s">
        <v>34</v>
      </c>
    </row>
    <row r="17" spans="2:5" ht="14.25" thickBot="1" x14ac:dyDescent="0.35"/>
    <row r="18" spans="2:5" ht="27.75" thickBot="1" x14ac:dyDescent="0.35">
      <c r="B18" s="12" t="s">
        <v>4</v>
      </c>
      <c r="C18" s="13" t="s">
        <v>6</v>
      </c>
      <c r="D18" s="13" t="s">
        <v>7</v>
      </c>
      <c r="E18" s="13" t="s">
        <v>8</v>
      </c>
    </row>
    <row r="19" spans="2:5" x14ac:dyDescent="0.3">
      <c r="B19" s="2" t="s">
        <v>31</v>
      </c>
      <c r="C19" s="29">
        <v>40300</v>
      </c>
      <c r="D19" s="32">
        <v>27</v>
      </c>
      <c r="E19" s="29">
        <v>770</v>
      </c>
    </row>
    <row r="20" spans="2:5" x14ac:dyDescent="0.3">
      <c r="B20" s="2" t="s">
        <v>14</v>
      </c>
      <c r="C20" s="29">
        <v>21570</v>
      </c>
      <c r="D20" s="32">
        <v>18</v>
      </c>
      <c r="E20" s="29">
        <v>380</v>
      </c>
    </row>
    <row r="21" spans="2:5" x14ac:dyDescent="0.3">
      <c r="B21" s="2" t="s">
        <v>16</v>
      </c>
      <c r="C21" s="29">
        <v>11220</v>
      </c>
      <c r="D21" s="32">
        <v>27</v>
      </c>
      <c r="E21" s="29">
        <v>150</v>
      </c>
    </row>
    <row r="22" spans="2:5" x14ac:dyDescent="0.3">
      <c r="B22" s="35" t="s">
        <v>17</v>
      </c>
      <c r="C22" s="37">
        <v>37500</v>
      </c>
      <c r="D22" s="38">
        <v>53</v>
      </c>
      <c r="E22" s="37">
        <v>330</v>
      </c>
    </row>
  </sheetData>
  <mergeCells count="1">
    <mergeCell ref="B11:G11"/>
  </mergeCells>
  <phoneticPr fontId="2" type="noConversion"/>
  <conditionalFormatting sqref="B3:H10">
    <cfRule type="expression" dxfId="1" priority="1">
      <formula>$G3&lt;=20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workbookViewId="0">
      <selection activeCell="E18" sqref="E18"/>
    </sheetView>
  </sheetViews>
  <sheetFormatPr defaultColWidth="8.75" defaultRowHeight="13.5" x14ac:dyDescent="0.3"/>
  <cols>
    <col min="1" max="1" width="1.75" style="1" customWidth="1"/>
    <col min="2" max="2" width="10.625" style="1" customWidth="1"/>
    <col min="3" max="3" width="11.125" style="1" customWidth="1"/>
    <col min="4" max="4" width="13.25" style="1" customWidth="1"/>
    <col min="5" max="5" width="13" style="1" customWidth="1"/>
    <col min="6" max="7" width="10.75" style="1" customWidth="1"/>
    <col min="8" max="8" width="12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1" t="s">
        <v>2</v>
      </c>
      <c r="C2" s="12" t="s">
        <v>4</v>
      </c>
      <c r="D2" s="12" t="s">
        <v>3</v>
      </c>
      <c r="E2" s="13" t="s">
        <v>5</v>
      </c>
      <c r="F2" s="13" t="s">
        <v>6</v>
      </c>
      <c r="G2" s="13" t="s">
        <v>7</v>
      </c>
      <c r="H2" s="13" t="s">
        <v>8</v>
      </c>
    </row>
    <row r="3" spans="2:8" x14ac:dyDescent="0.3">
      <c r="B3" s="3" t="s">
        <v>27</v>
      </c>
      <c r="C3" s="4" t="s">
        <v>30</v>
      </c>
      <c r="D3" s="4" t="s">
        <v>11</v>
      </c>
      <c r="E3" s="20">
        <v>45453</v>
      </c>
      <c r="F3" s="28">
        <v>29400</v>
      </c>
      <c r="G3" s="31">
        <v>53</v>
      </c>
      <c r="H3" s="28">
        <v>573</v>
      </c>
    </row>
    <row r="4" spans="2:8" x14ac:dyDescent="0.3">
      <c r="B4" s="6" t="s">
        <v>24</v>
      </c>
      <c r="C4" s="2" t="s">
        <v>28</v>
      </c>
      <c r="D4" s="2" t="s">
        <v>11</v>
      </c>
      <c r="E4" s="21">
        <v>45444</v>
      </c>
      <c r="F4" s="29">
        <v>17500</v>
      </c>
      <c r="G4" s="32">
        <v>27</v>
      </c>
      <c r="H4" s="29">
        <v>282</v>
      </c>
    </row>
    <row r="5" spans="2:8" x14ac:dyDescent="0.3">
      <c r="B5" s="6"/>
      <c r="C5" s="2"/>
      <c r="D5" s="17" t="s">
        <v>37</v>
      </c>
      <c r="E5" s="21"/>
      <c r="F5" s="29"/>
      <c r="G5" s="32">
        <f>SUBTOTAL(1,G3:G4)</f>
        <v>40</v>
      </c>
      <c r="H5" s="29"/>
    </row>
    <row r="6" spans="2:8" x14ac:dyDescent="0.3">
      <c r="B6" s="6"/>
      <c r="C6" s="2">
        <f>SUBTOTAL(3,C3:C4)</f>
        <v>2</v>
      </c>
      <c r="D6" s="17" t="s">
        <v>35</v>
      </c>
      <c r="E6" s="21"/>
      <c r="F6" s="29"/>
      <c r="G6" s="32"/>
      <c r="H6" s="29"/>
    </row>
    <row r="7" spans="2:8" x14ac:dyDescent="0.3">
      <c r="B7" s="6" t="s">
        <v>26</v>
      </c>
      <c r="C7" s="2" t="s">
        <v>31</v>
      </c>
      <c r="D7" s="2" t="s">
        <v>12</v>
      </c>
      <c r="E7" s="21">
        <v>45422</v>
      </c>
      <c r="F7" s="29">
        <v>40300</v>
      </c>
      <c r="G7" s="32">
        <v>27</v>
      </c>
      <c r="H7" s="29">
        <v>770</v>
      </c>
    </row>
    <row r="8" spans="2:8" x14ac:dyDescent="0.3">
      <c r="B8" s="6" t="s">
        <v>25</v>
      </c>
      <c r="C8" s="2" t="s">
        <v>13</v>
      </c>
      <c r="D8" s="2" t="s">
        <v>12</v>
      </c>
      <c r="E8" s="21">
        <v>45463</v>
      </c>
      <c r="F8" s="29">
        <v>59200</v>
      </c>
      <c r="G8" s="32">
        <v>31</v>
      </c>
      <c r="H8" s="29">
        <v>252</v>
      </c>
    </row>
    <row r="9" spans="2:8" x14ac:dyDescent="0.3">
      <c r="B9" s="6" t="s">
        <v>23</v>
      </c>
      <c r="C9" s="2" t="s">
        <v>14</v>
      </c>
      <c r="D9" s="2" t="s">
        <v>12</v>
      </c>
      <c r="E9" s="21">
        <v>44063</v>
      </c>
      <c r="F9" s="29">
        <v>21570</v>
      </c>
      <c r="G9" s="32">
        <v>18</v>
      </c>
      <c r="H9" s="29">
        <v>380</v>
      </c>
    </row>
    <row r="10" spans="2:8" x14ac:dyDescent="0.3">
      <c r="B10" s="6" t="s">
        <v>22</v>
      </c>
      <c r="C10" s="2" t="s">
        <v>15</v>
      </c>
      <c r="D10" s="2" t="s">
        <v>12</v>
      </c>
      <c r="E10" s="21">
        <v>45432</v>
      </c>
      <c r="F10" s="29">
        <v>51400</v>
      </c>
      <c r="G10" s="32">
        <v>19</v>
      </c>
      <c r="H10" s="29">
        <v>1010</v>
      </c>
    </row>
    <row r="11" spans="2:8" x14ac:dyDescent="0.3">
      <c r="B11" s="6" t="s">
        <v>21</v>
      </c>
      <c r="C11" s="2" t="s">
        <v>16</v>
      </c>
      <c r="D11" s="2" t="s">
        <v>12</v>
      </c>
      <c r="E11" s="21">
        <v>45383</v>
      </c>
      <c r="F11" s="29">
        <v>11220</v>
      </c>
      <c r="G11" s="32">
        <v>27</v>
      </c>
      <c r="H11" s="29">
        <v>150</v>
      </c>
    </row>
    <row r="12" spans="2:8" ht="14.25" thickBot="1" x14ac:dyDescent="0.35">
      <c r="B12" s="8" t="s">
        <v>20</v>
      </c>
      <c r="C12" s="9" t="s">
        <v>17</v>
      </c>
      <c r="D12" s="9" t="s">
        <v>12</v>
      </c>
      <c r="E12" s="22">
        <v>45392</v>
      </c>
      <c r="F12" s="30">
        <v>37500</v>
      </c>
      <c r="G12" s="33">
        <v>53</v>
      </c>
      <c r="H12" s="30">
        <v>330</v>
      </c>
    </row>
    <row r="13" spans="2:8" x14ac:dyDescent="0.3">
      <c r="B13" s="18"/>
      <c r="C13" s="18"/>
      <c r="D13" s="19" t="s">
        <v>38</v>
      </c>
      <c r="E13" s="23"/>
      <c r="F13" s="40"/>
      <c r="G13" s="41">
        <f>SUBTOTAL(1,G7:G12)</f>
        <v>29.166666666666668</v>
      </c>
      <c r="H13" s="40"/>
    </row>
    <row r="14" spans="2:8" x14ac:dyDescent="0.3">
      <c r="B14" s="18"/>
      <c r="C14" s="18">
        <f>SUBTOTAL(3,C7:C12)</f>
        <v>6</v>
      </c>
      <c r="D14" s="19" t="s">
        <v>36</v>
      </c>
      <c r="E14" s="23"/>
      <c r="F14" s="40"/>
      <c r="G14" s="41"/>
      <c r="H14" s="40"/>
    </row>
    <row r="15" spans="2:8" x14ac:dyDescent="0.3">
      <c r="B15" s="18"/>
      <c r="C15" s="18"/>
      <c r="D15" s="19" t="s">
        <v>1</v>
      </c>
      <c r="E15" s="23"/>
      <c r="F15" s="40"/>
      <c r="G15" s="41">
        <f>SUBTOTAL(1,G3:G12)</f>
        <v>31.875</v>
      </c>
      <c r="H15" s="40"/>
    </row>
    <row r="16" spans="2:8" x14ac:dyDescent="0.3">
      <c r="B16" s="18"/>
      <c r="C16" s="18">
        <f>SUBTOTAL(3,C3:C12)</f>
        <v>8</v>
      </c>
      <c r="D16" s="19" t="s">
        <v>0</v>
      </c>
      <c r="E16" s="23"/>
      <c r="F16" s="40"/>
      <c r="G16" s="41"/>
      <c r="H16" s="40"/>
    </row>
  </sheetData>
  <sortState ref="B3:H12">
    <sortCondition descending="1" ref="D3:D12"/>
  </sortState>
  <phoneticPr fontId="2" type="noConversion"/>
  <conditionalFormatting sqref="B3:H16">
    <cfRule type="expression" dxfId="0" priority="1">
      <formula>$G3&lt;=20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제품가격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2024-07-13T00:26:27Z</dcterms:modified>
</cp:coreProperties>
</file>